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PARTS LIST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<sst xmlns="http://schemas.openxmlformats.org/spreadsheetml/2006/main" count="82" uniqueCount="73">
  <si>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QTY</t>
  </si>
  <si>
    <t>90273A151.FlatHead6-32x3-4</t>
  </si>
  <si>
    <t>90273A153.FlatHead6-32x1</t>
  </si>
  <si>
    <t>90272A151.6-32x3-4</t>
  </si>
  <si>
    <t>ORing.PlungerSeal.9452K36</t>
  </si>
  <si>
    <t>StockPlate.8619K431</t>
  </si>
  <si>
    <t>StockPad.8647K29</t>
  </si>
  <si>
    <t>90272A148.6-32x1-2</t>
  </si>
  <si>
    <t>4880K636.PVCWye</t>
  </si>
  <si>
    <t>92311A146.SetScrew6-32x3-8</t>
  </si>
  <si>
    <t>Part</t>
  </si>
  <si>
    <t>9657K82</t>
  </si>
  <si>
    <t>9657K82.CompressionSpring</t>
  </si>
  <si>
    <t>92311A146</t>
  </si>
  <si>
    <t>4880K636</t>
  </si>
  <si>
    <t>90272A148</t>
  </si>
  <si>
    <t>8647K29</t>
  </si>
  <si>
    <t>8619K431</t>
  </si>
  <si>
    <t>9452K36</t>
  </si>
  <si>
    <t>90273A151</t>
  </si>
  <si>
    <t>90273A153</t>
  </si>
  <si>
    <t>90272A151</t>
  </si>
  <si>
    <t>Cost</t>
  </si>
  <si>
    <t>McMaster #</t>
  </si>
  <si>
    <t>McMaster Order</t>
  </si>
  <si>
    <t>Printed Parts</t>
  </si>
  <si>
    <t>m of filament</t>
  </si>
  <si>
    <t>CPB</t>
  </si>
  <si>
    <t>$/kg</t>
  </si>
  <si>
    <t>Ord QTY</t>
  </si>
  <si>
    <t>Length</t>
  </si>
  <si>
    <t>Time</t>
  </si>
  <si>
    <t>49035K83</t>
  </si>
  <si>
    <t>0.5PVCClip.49035K83</t>
  </si>
  <si>
    <t>0.5PVCEndCap.4880K51</t>
  </si>
  <si>
    <t>4880K51</t>
  </si>
  <si>
    <t>12"</t>
  </si>
  <si>
    <t>Foam Padded Stock Add-on</t>
  </si>
  <si>
    <t>Total Cost Including Shipping/Tax</t>
  </si>
  <si>
    <t>+Tax</t>
  </si>
  <si>
    <t>Hardware Store</t>
  </si>
  <si>
    <t>Blaster Sale including shipping</t>
  </si>
  <si>
    <t>PayPal Fee (2.9%+0.30)</t>
  </si>
  <si>
    <t>Box ($66.13 per 25)</t>
  </si>
  <si>
    <t>Blaster Cost</t>
  </si>
  <si>
    <t>Tape</t>
  </si>
  <si>
    <t>Total Profit</t>
  </si>
  <si>
    <t>Shipping</t>
  </si>
  <si>
    <t>StandingHandleClamp</t>
  </si>
  <si>
    <t>TriggerSide1</t>
  </si>
  <si>
    <t>TriggerSide2</t>
  </si>
  <si>
    <t>CatchPiece</t>
  </si>
  <si>
    <t>CatchHousingRear</t>
  </si>
  <si>
    <t>CatchHousingFront</t>
  </si>
  <si>
    <t>PlungerHeadFront</t>
  </si>
  <si>
    <t>PlungerHeadRear</t>
  </si>
  <si>
    <t>PrimingHandle</t>
  </si>
  <si>
    <t>FrontBushing</t>
  </si>
  <si>
    <t>StockGuideFront</t>
  </si>
  <si>
    <t>StockGuideRear</t>
  </si>
  <si>
    <t>StockHolderTop</t>
  </si>
  <si>
    <t>StockHolderRear</t>
  </si>
  <si>
    <t>0.5PVC</t>
  </si>
  <si>
    <t>1.25Inch</t>
  </si>
  <si>
    <t>1.25InchThinwall</t>
  </si>
  <si>
    <t>0.50InchCPVC</t>
  </si>
  <si>
    <t>0.5PVCSch80</t>
  </si>
  <si>
    <t>8660K31.SquarePVCPlungerRod</t>
  </si>
  <si>
    <t>8660K31</t>
  </si>
  <si>
    <t>9637K26</t>
  </si>
  <si>
    <t>9637K26.Spring</t>
  </si>
  <si>
    <t>90272A146.6-32x3-8</t>
  </si>
  <si>
    <t>90272A146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</si>
</sst>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\'"/>
    <numFmt numFmtId="171" formatCode="0\'\'"/>
    <numFmt numFmtId="172" formatCode="0.00\'\'"/>
    <numFmt numFmtId="173" formatCode="&quot;$&quot;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8" fontId="25" fillId="33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68" fontId="19" fillId="34" borderId="0" xfId="0" applyNumberFormat="1" applyFont="1" applyFill="1" applyAlignment="1">
      <alignment horizontal="left"/>
    </xf>
    <xf numFmtId="168" fontId="0" fillId="35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39" fillId="36" borderId="0" xfId="0" applyFont="1" applyFill="1" applyAlignment="1">
      <alignment horizontal="center" vertical="center"/>
    </xf>
    <xf numFmtId="168" fontId="39" fillId="36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168" fontId="38" fillId="0" borderId="0" xfId="0" applyNumberFormat="1" applyFont="1" applyAlignment="1">
      <alignment horizontal="left"/>
    </xf>
    <xf numFmtId="168" fontId="41" fillId="0" borderId="0" xfId="0" applyNumberFormat="1" applyFont="1" applyAlignment="1">
      <alignment horizontal="left"/>
    </xf>
    <xf numFmtId="168" fontId="22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6">
      <selection activeCell="H52" sqref="H52"/>
    </sheetView>
  </sheetViews>
  <sheetFormatPr defaultColWidth="9.140625" defaultRowHeight="15"/>
  <cols>
    <col min="1" max="1" width="4.421875" style="3" bestFit="1" customWidth="1"/>
    <col min="2" max="2" width="27.00390625" style="3" bestFit="1" customWidth="1"/>
    <col min="3" max="3" width="13.140625" style="1" bestFit="1" customWidth="1"/>
    <col min="4" max="4" width="7.00390625" style="3" bestFit="1" customWidth="1"/>
    <col min="5" max="5" width="6.57421875" style="4" bestFit="1" customWidth="1"/>
    <col min="6" max="6" width="8.140625" style="3" bestFit="1" customWidth="1"/>
    <col min="7" max="7" width="6.57421875" style="4" bestFit="1" customWidth="1"/>
    <col min="8" max="8" width="27.57421875" style="0" bestFit="1" customWidth="1"/>
    <col min="9" max="9" width="11.140625" style="0" bestFit="1" customWidth="1"/>
    <col min="10" max="10" width="4.57421875" style="0" bestFit="1" customWidth="1"/>
    <col min="11" max="11" width="13.140625" style="0" bestFit="1" customWidth="1"/>
  </cols>
  <sheetData>
    <row r="1" spans="1:7" ht="14.25">
      <c r="A1" s="13" t="s">
        <v>25</v>
      </c>
      <c r="B1" s="13"/>
      <c r="C1" s="13"/>
      <c r="D1" s="13"/>
      <c r="E1" s="13"/>
      <c r="F1" s="13"/>
      <c r="G1" s="13"/>
    </row>
    <row r="2" spans="1:7" ht="14.25">
      <c r="A2" s="13"/>
      <c r="B2" s="13"/>
      <c r="C2" s="13"/>
      <c r="D2" s="13"/>
      <c r="E2" s="13"/>
      <c r="F2" s="13"/>
      <c r="G2" s="13"/>
    </row>
    <row r="3" spans="1:7" ht="14.25">
      <c r="A3" s="3" t="s">
        <v>0</v>
      </c>
      <c r="B3" s="3" t="s">
        <v>10</v>
      </c>
      <c r="C3" s="1" t="s">
        <v>26</v>
      </c>
      <c r="D3" s="3" t="s">
        <v>31</v>
      </c>
      <c r="E3" s="4" t="s">
        <v>28</v>
      </c>
      <c r="G3" s="4" t="s">
        <v>27</v>
      </c>
    </row>
    <row r="4" spans="1:7" ht="14.25">
      <c r="A4" s="3">
        <v>1</v>
      </c>
      <c r="B4" s="3" t="s">
        <v>48</v>
      </c>
      <c r="C4" s="2">
        <v>18</v>
      </c>
      <c r="D4" s="1">
        <v>300</v>
      </c>
      <c r="E4" s="4">
        <v>27.05</v>
      </c>
      <c r="F4" s="4"/>
      <c r="G4" s="4">
        <f>(E4/150)*C4</f>
        <v>3.2460000000000004</v>
      </c>
    </row>
    <row r="5" spans="1:7" ht="14.25">
      <c r="A5" s="3">
        <v>1</v>
      </c>
      <c r="B5" s="3" t="s">
        <v>49</v>
      </c>
      <c r="C5" s="2">
        <v>0.5</v>
      </c>
      <c r="D5" s="1">
        <v>10</v>
      </c>
      <c r="E5" s="4">
        <v>27.05</v>
      </c>
      <c r="F5" s="4"/>
      <c r="G5" s="4">
        <f aca="true" t="shared" si="0" ref="G5:G17">(E5/150)*C5</f>
        <v>0.09016666666666667</v>
      </c>
    </row>
    <row r="6" spans="1:7" ht="14.25">
      <c r="A6" s="3">
        <v>1</v>
      </c>
      <c r="B6" s="3" t="s">
        <v>50</v>
      </c>
      <c r="C6" s="2">
        <v>0.5</v>
      </c>
      <c r="D6" s="1">
        <v>10</v>
      </c>
      <c r="E6" s="4">
        <v>27.05</v>
      </c>
      <c r="F6" s="4"/>
      <c r="G6" s="4">
        <f t="shared" si="0"/>
        <v>0.09016666666666667</v>
      </c>
    </row>
    <row r="7" spans="1:7" ht="14.25">
      <c r="A7" s="3">
        <v>1</v>
      </c>
      <c r="B7" s="3" t="s">
        <v>51</v>
      </c>
      <c r="C7" s="2">
        <v>0.75</v>
      </c>
      <c r="D7" s="1">
        <v>10</v>
      </c>
      <c r="E7" s="4">
        <v>27.05</v>
      </c>
      <c r="F7" s="4"/>
      <c r="G7" s="4">
        <f t="shared" si="0"/>
        <v>0.13525</v>
      </c>
    </row>
    <row r="8" spans="1:7" ht="14.25">
      <c r="A8" s="3">
        <v>1</v>
      </c>
      <c r="B8" s="3" t="s">
        <v>53</v>
      </c>
      <c r="C8" s="2">
        <v>1.5</v>
      </c>
      <c r="D8" s="1">
        <v>20</v>
      </c>
      <c r="E8" s="4">
        <v>27.05</v>
      </c>
      <c r="F8" s="4"/>
      <c r="G8" s="4">
        <f t="shared" si="0"/>
        <v>0.2705</v>
      </c>
    </row>
    <row r="9" spans="1:7" ht="14.25">
      <c r="A9" s="3">
        <v>1</v>
      </c>
      <c r="B9" s="3" t="s">
        <v>52</v>
      </c>
      <c r="C9" s="2">
        <v>0.5</v>
      </c>
      <c r="D9" s="1">
        <v>10</v>
      </c>
      <c r="E9" s="4">
        <v>27.05</v>
      </c>
      <c r="F9" s="4"/>
      <c r="G9" s="4">
        <f t="shared" si="0"/>
        <v>0.09016666666666667</v>
      </c>
    </row>
    <row r="10" spans="1:7" ht="14.25">
      <c r="A10" s="3">
        <v>1</v>
      </c>
      <c r="B10" s="3" t="s">
        <v>54</v>
      </c>
      <c r="C10" s="2">
        <v>0.75</v>
      </c>
      <c r="D10" s="1">
        <v>15</v>
      </c>
      <c r="E10" s="4">
        <v>27.05</v>
      </c>
      <c r="F10" s="4"/>
      <c r="G10" s="4">
        <f t="shared" si="0"/>
        <v>0.13525</v>
      </c>
    </row>
    <row r="11" spans="1:7" ht="14.25">
      <c r="A11" s="3">
        <v>1</v>
      </c>
      <c r="B11" s="3" t="s">
        <v>55</v>
      </c>
      <c r="C11" s="2">
        <v>0.75</v>
      </c>
      <c r="D11" s="1">
        <v>15</v>
      </c>
      <c r="E11" s="4">
        <v>27.05</v>
      </c>
      <c r="F11" s="4"/>
      <c r="G11" s="4">
        <f t="shared" si="0"/>
        <v>0.13525</v>
      </c>
    </row>
    <row r="12" spans="1:7" ht="14.25">
      <c r="A12" s="3">
        <v>1</v>
      </c>
      <c r="B12" s="3" t="s">
        <v>56</v>
      </c>
      <c r="C12" s="2">
        <v>6</v>
      </c>
      <c r="D12" s="1">
        <v>120</v>
      </c>
      <c r="E12" s="4">
        <v>27.05</v>
      </c>
      <c r="F12" s="4"/>
      <c r="G12" s="4">
        <f t="shared" si="0"/>
        <v>1.082</v>
      </c>
    </row>
    <row r="13" spans="1:7" ht="14.25">
      <c r="A13" s="3">
        <v>1</v>
      </c>
      <c r="B13" s="3" t="s">
        <v>57</v>
      </c>
      <c r="C13" s="2">
        <v>4</v>
      </c>
      <c r="D13" s="1">
        <v>45</v>
      </c>
      <c r="E13" s="4">
        <v>27.05</v>
      </c>
      <c r="F13" s="4"/>
      <c r="G13" s="4">
        <f t="shared" si="0"/>
        <v>0.7213333333333334</v>
      </c>
    </row>
    <row r="14" spans="1:7" ht="14.25">
      <c r="A14" s="3">
        <v>1</v>
      </c>
      <c r="B14" s="3" t="s">
        <v>58</v>
      </c>
      <c r="C14" s="2">
        <v>6</v>
      </c>
      <c r="D14" s="1">
        <v>120</v>
      </c>
      <c r="E14" s="4">
        <v>27.05</v>
      </c>
      <c r="F14" s="4"/>
      <c r="G14" s="4">
        <f t="shared" si="0"/>
        <v>1.082</v>
      </c>
    </row>
    <row r="15" spans="1:7" ht="14.25">
      <c r="A15" s="3">
        <v>1</v>
      </c>
      <c r="B15" s="3" t="s">
        <v>59</v>
      </c>
      <c r="C15" s="2">
        <v>4</v>
      </c>
      <c r="D15" s="1">
        <v>75</v>
      </c>
      <c r="E15" s="4">
        <v>27.05</v>
      </c>
      <c r="F15" s="4"/>
      <c r="G15" s="4">
        <f t="shared" si="0"/>
        <v>0.7213333333333334</v>
      </c>
    </row>
    <row r="16" spans="1:7" ht="14.25">
      <c r="A16" s="3">
        <v>1</v>
      </c>
      <c r="B16" s="3" t="s">
        <v>60</v>
      </c>
      <c r="C16" s="2">
        <v>1.5</v>
      </c>
      <c r="D16" s="1">
        <v>45</v>
      </c>
      <c r="E16" s="4">
        <v>27.05</v>
      </c>
      <c r="F16" s="4"/>
      <c r="G16" s="4">
        <f t="shared" si="0"/>
        <v>0.2705</v>
      </c>
    </row>
    <row r="17" spans="1:7" ht="14.25">
      <c r="A17" s="3">
        <v>1</v>
      </c>
      <c r="B17" s="3" t="s">
        <v>61</v>
      </c>
      <c r="C17" s="2">
        <v>1.5</v>
      </c>
      <c r="D17" s="1">
        <v>45</v>
      </c>
      <c r="E17" s="4">
        <v>27.05</v>
      </c>
      <c r="F17" s="4"/>
      <c r="G17" s="4">
        <f t="shared" si="0"/>
        <v>0.2705</v>
      </c>
    </row>
    <row r="18" spans="1:7" ht="14.25">
      <c r="A18" s="3">
        <f>SUM(A4:A17)</f>
        <v>14</v>
      </c>
      <c r="C18" s="2">
        <f>SUM(C4:C17)</f>
        <v>46.25</v>
      </c>
      <c r="D18" s="6">
        <f>(SUM(D4:D17))/60</f>
        <v>14</v>
      </c>
      <c r="F18" s="4"/>
      <c r="G18" s="7">
        <f>SUM(G4:G17)</f>
        <v>8.340416666666668</v>
      </c>
    </row>
    <row r="19" spans="1:7" ht="14.25">
      <c r="A19" s="13" t="s">
        <v>40</v>
      </c>
      <c r="B19" s="13"/>
      <c r="C19" s="13"/>
      <c r="D19" s="13"/>
      <c r="E19" s="13"/>
      <c r="F19" s="13"/>
      <c r="G19" s="13"/>
    </row>
    <row r="20" spans="1:7" ht="14.25">
      <c r="A20" s="13"/>
      <c r="B20" s="13"/>
      <c r="C20" s="13"/>
      <c r="D20" s="13"/>
      <c r="E20" s="13"/>
      <c r="F20" s="13"/>
      <c r="G20" s="13"/>
    </row>
    <row r="21" spans="1:7" ht="14.25">
      <c r="A21" s="3" t="s">
        <v>0</v>
      </c>
      <c r="D21" s="3" t="s">
        <v>30</v>
      </c>
      <c r="E21" s="4" t="s">
        <v>22</v>
      </c>
      <c r="F21" s="3" t="s">
        <v>29</v>
      </c>
      <c r="G21" s="4" t="s">
        <v>27</v>
      </c>
    </row>
    <row r="22" spans="1:7" ht="14.25">
      <c r="A22" s="3">
        <v>1</v>
      </c>
      <c r="B22" s="3" t="s">
        <v>65</v>
      </c>
      <c r="D22" s="9">
        <v>5</v>
      </c>
      <c r="E22" s="4">
        <v>4</v>
      </c>
      <c r="F22" s="5">
        <v>10</v>
      </c>
      <c r="G22" s="4">
        <f>(E22/(F22*12)*D22)</f>
        <v>0.16666666666666666</v>
      </c>
    </row>
    <row r="23" spans="1:7" ht="14.25">
      <c r="A23" s="3">
        <v>1</v>
      </c>
      <c r="B23" s="3" t="s">
        <v>63</v>
      </c>
      <c r="D23" s="9">
        <v>14.5</v>
      </c>
      <c r="E23" s="4">
        <v>3.5</v>
      </c>
      <c r="F23" s="5">
        <v>10</v>
      </c>
      <c r="G23" s="4">
        <f>(E23/(F23*12)*D23)</f>
        <v>0.42291666666666666</v>
      </c>
    </row>
    <row r="24" spans="1:7" ht="14.25">
      <c r="A24" s="3">
        <v>1</v>
      </c>
      <c r="B24" s="3" t="s">
        <v>64</v>
      </c>
      <c r="D24" s="9">
        <v>14.5</v>
      </c>
      <c r="E24" s="4">
        <v>5</v>
      </c>
      <c r="F24" s="5">
        <v>10</v>
      </c>
      <c r="G24" s="4">
        <f>(E24/(F24*12)*D24)</f>
        <v>0.6041666666666666</v>
      </c>
    </row>
    <row r="25" spans="1:7" ht="14.25">
      <c r="A25" s="3">
        <v>3</v>
      </c>
      <c r="B25" s="3" t="s">
        <v>62</v>
      </c>
      <c r="D25" s="9">
        <v>2.5</v>
      </c>
      <c r="E25" s="4">
        <v>1.33</v>
      </c>
      <c r="F25" s="5">
        <v>10</v>
      </c>
      <c r="G25" s="4">
        <f>(E25/(F25*12)*D25)</f>
        <v>0.027708333333333335</v>
      </c>
    </row>
    <row r="26" spans="1:7" ht="14.25">
      <c r="A26" s="3">
        <v>3</v>
      </c>
      <c r="B26" s="3" t="s">
        <v>66</v>
      </c>
      <c r="D26" s="9">
        <v>14.5</v>
      </c>
      <c r="E26" s="4">
        <v>3</v>
      </c>
      <c r="F26" s="5">
        <v>10</v>
      </c>
      <c r="G26" s="4">
        <f>(E26/(F26*12)*D26)</f>
        <v>0.36250000000000004</v>
      </c>
    </row>
    <row r="27" spans="4:7" ht="14.25">
      <c r="D27" s="9"/>
      <c r="F27" s="4"/>
      <c r="G27" s="10">
        <f>SUM(G22:G26)</f>
        <v>1.5839583333333336</v>
      </c>
    </row>
    <row r="28" spans="1:7" ht="14.25">
      <c r="A28" s="3">
        <f>SUM(A22:A26)</f>
        <v>9</v>
      </c>
      <c r="D28" s="4"/>
      <c r="F28" s="12" t="s">
        <v>39</v>
      </c>
      <c r="G28" s="7">
        <f>G27*1.0825</f>
        <v>1.7146348958333337</v>
      </c>
    </row>
    <row r="29" spans="1:7" ht="14.25">
      <c r="A29" s="13" t="s">
        <v>24</v>
      </c>
      <c r="B29" s="13"/>
      <c r="C29" s="13"/>
      <c r="D29" s="13"/>
      <c r="E29" s="13"/>
      <c r="F29" s="13"/>
      <c r="G29" s="13"/>
    </row>
    <row r="30" spans="1:7" ht="14.25">
      <c r="A30" s="13"/>
      <c r="B30" s="13"/>
      <c r="C30" s="13"/>
      <c r="D30" s="13"/>
      <c r="E30" s="13"/>
      <c r="F30" s="13"/>
      <c r="G30" s="13"/>
    </row>
    <row r="31" spans="1:7" ht="14.25">
      <c r="A31" s="3" t="s">
        <v>0</v>
      </c>
      <c r="B31" s="3" t="s">
        <v>10</v>
      </c>
      <c r="C31" s="1" t="s">
        <v>23</v>
      </c>
      <c r="D31" s="3" t="s">
        <v>30</v>
      </c>
      <c r="E31" s="4" t="s">
        <v>22</v>
      </c>
      <c r="F31" s="3" t="s">
        <v>29</v>
      </c>
      <c r="G31" s="4" t="s">
        <v>27</v>
      </c>
    </row>
    <row r="32" spans="1:7" ht="14.25">
      <c r="A32" s="3">
        <v>1</v>
      </c>
      <c r="B32" s="3" t="s">
        <v>70</v>
      </c>
      <c r="C32" s="1" t="s">
        <v>69</v>
      </c>
      <c r="E32" s="4">
        <v>11.51</v>
      </c>
      <c r="F32" s="3">
        <v>5</v>
      </c>
      <c r="G32" s="4">
        <f>(E32/F32)*A32</f>
        <v>2.302</v>
      </c>
    </row>
    <row r="33" spans="1:7" ht="14.25">
      <c r="A33" s="3">
        <v>1</v>
      </c>
      <c r="B33" s="3" t="s">
        <v>67</v>
      </c>
      <c r="C33" s="1" t="s">
        <v>68</v>
      </c>
      <c r="D33" s="9">
        <v>14.5</v>
      </c>
      <c r="E33" s="4">
        <v>5.95</v>
      </c>
      <c r="F33" s="5">
        <v>5</v>
      </c>
      <c r="G33" s="4">
        <f>(E33/(F33*12)*D33)</f>
        <v>1.4379166666666667</v>
      </c>
    </row>
    <row r="34" spans="1:7" ht="14.25">
      <c r="A34" s="3">
        <v>1</v>
      </c>
      <c r="B34" s="3" t="s">
        <v>12</v>
      </c>
      <c r="C34" s="1" t="s">
        <v>11</v>
      </c>
      <c r="D34" s="9">
        <v>6</v>
      </c>
      <c r="E34" s="4">
        <v>11.55</v>
      </c>
      <c r="F34" s="5">
        <v>10</v>
      </c>
      <c r="G34" s="4">
        <f>(E34/(F34*12)*D34)</f>
        <v>0.5775</v>
      </c>
    </row>
    <row r="35" spans="1:7" ht="14.25">
      <c r="A35" s="3">
        <v>2</v>
      </c>
      <c r="B35" s="3" t="s">
        <v>1</v>
      </c>
      <c r="C35" s="1" t="s">
        <v>19</v>
      </c>
      <c r="D35" s="4"/>
      <c r="E35" s="4">
        <v>3.73</v>
      </c>
      <c r="F35" s="3">
        <v>100</v>
      </c>
      <c r="G35" s="4">
        <f>(E35/F35)*A35</f>
        <v>0.0746</v>
      </c>
    </row>
    <row r="36" spans="1:7" ht="14.25">
      <c r="A36" s="3">
        <v>3</v>
      </c>
      <c r="B36" s="3" t="s">
        <v>2</v>
      </c>
      <c r="C36" s="1" t="s">
        <v>20</v>
      </c>
      <c r="D36" s="4"/>
      <c r="E36" s="4">
        <v>4.44</v>
      </c>
      <c r="F36" s="3">
        <v>100</v>
      </c>
      <c r="G36" s="4">
        <f>(E36/F36)*A36</f>
        <v>0.1332</v>
      </c>
    </row>
    <row r="37" spans="1:7" ht="14.25">
      <c r="A37" s="3">
        <v>15</v>
      </c>
      <c r="B37" s="3" t="s">
        <v>71</v>
      </c>
      <c r="C37" s="1" t="s">
        <v>72</v>
      </c>
      <c r="D37" s="4"/>
      <c r="E37" s="4">
        <v>1.98</v>
      </c>
      <c r="F37" s="3">
        <v>100</v>
      </c>
      <c r="G37" s="4">
        <f>(E37/F37)*A37</f>
        <v>0.297</v>
      </c>
    </row>
    <row r="38" spans="1:7" ht="14.25">
      <c r="A38" s="3">
        <v>4</v>
      </c>
      <c r="B38" s="3" t="s">
        <v>7</v>
      </c>
      <c r="C38" s="1" t="s">
        <v>15</v>
      </c>
      <c r="D38" s="4"/>
      <c r="E38" s="4">
        <v>2.17</v>
      </c>
      <c r="F38" s="3">
        <v>100</v>
      </c>
      <c r="G38" s="4">
        <f>(E38/F38)*A38</f>
        <v>0.0868</v>
      </c>
    </row>
    <row r="39" spans="1:7" ht="14.25">
      <c r="A39" s="3">
        <v>3</v>
      </c>
      <c r="B39" s="3" t="s">
        <v>3</v>
      </c>
      <c r="C39" s="1" t="s">
        <v>21</v>
      </c>
      <c r="D39" s="4"/>
      <c r="E39" s="4">
        <v>2.79</v>
      </c>
      <c r="F39" s="3">
        <v>100</v>
      </c>
      <c r="G39" s="4">
        <f>(E39/F39)*A39</f>
        <v>0.0837</v>
      </c>
    </row>
    <row r="40" spans="1:7" ht="14.25">
      <c r="A40" s="3">
        <v>2</v>
      </c>
      <c r="B40" s="3" t="s">
        <v>4</v>
      </c>
      <c r="C40" s="1" t="s">
        <v>18</v>
      </c>
      <c r="D40" s="4"/>
      <c r="E40" s="4">
        <v>6.91</v>
      </c>
      <c r="F40" s="3">
        <v>100</v>
      </c>
      <c r="G40" s="4">
        <f aca="true" t="shared" si="1" ref="G40:G45">(E40/F40)*A40</f>
        <v>0.1382</v>
      </c>
    </row>
    <row r="41" spans="1:7" ht="14.25">
      <c r="A41" s="3">
        <v>1</v>
      </c>
      <c r="B41" s="3" t="s">
        <v>8</v>
      </c>
      <c r="C41" s="1" t="s">
        <v>14</v>
      </c>
      <c r="D41" s="4"/>
      <c r="E41" s="4">
        <v>1.51</v>
      </c>
      <c r="F41" s="3">
        <v>1</v>
      </c>
      <c r="G41" s="4">
        <f t="shared" si="1"/>
        <v>1.51</v>
      </c>
    </row>
    <row r="42" spans="1:7" ht="14.25">
      <c r="A42" s="3">
        <v>1</v>
      </c>
      <c r="B42" s="3" t="s">
        <v>9</v>
      </c>
      <c r="C42" s="1" t="s">
        <v>13</v>
      </c>
      <c r="D42" s="4"/>
      <c r="E42" s="4">
        <v>5.39</v>
      </c>
      <c r="F42" s="3">
        <v>100</v>
      </c>
      <c r="G42" s="4">
        <f t="shared" si="1"/>
        <v>0.053899999999999997</v>
      </c>
    </row>
    <row r="43" spans="1:7" ht="14.25">
      <c r="A43" s="3">
        <v>1</v>
      </c>
      <c r="B43" s="3" t="s">
        <v>33</v>
      </c>
      <c r="C43" s="3" t="s">
        <v>32</v>
      </c>
      <c r="D43" s="3" t="s">
        <v>36</v>
      </c>
      <c r="E43" s="4">
        <v>14.65</v>
      </c>
      <c r="F43" s="5">
        <v>8</v>
      </c>
      <c r="G43" s="4">
        <f t="shared" si="1"/>
        <v>1.83125</v>
      </c>
    </row>
    <row r="44" spans="1:7" ht="14.25">
      <c r="A44" s="3">
        <v>1</v>
      </c>
      <c r="B44" s="3" t="s">
        <v>5</v>
      </c>
      <c r="C44" s="1" t="s">
        <v>17</v>
      </c>
      <c r="D44" s="8"/>
      <c r="E44" s="4">
        <v>10.5</v>
      </c>
      <c r="F44" s="1">
        <v>8</v>
      </c>
      <c r="G44" s="4">
        <f>E44/F44</f>
        <v>1.3125</v>
      </c>
    </row>
    <row r="45" spans="1:7" ht="14.25">
      <c r="A45" s="3">
        <v>1</v>
      </c>
      <c r="B45" s="3" t="s">
        <v>34</v>
      </c>
      <c r="C45" s="3" t="s">
        <v>35</v>
      </c>
      <c r="E45" s="4">
        <v>0.27</v>
      </c>
      <c r="F45" s="3">
        <v>1</v>
      </c>
      <c r="G45" s="4">
        <f t="shared" si="1"/>
        <v>0.27</v>
      </c>
    </row>
    <row r="46" spans="1:7" ht="14.25">
      <c r="A46" s="3">
        <f>SUM(A34:A45)</f>
        <v>35</v>
      </c>
      <c r="G46" s="4">
        <f>SUM(G32:G45)</f>
        <v>10.108566666666666</v>
      </c>
    </row>
    <row r="47" spans="6:7" ht="14.25">
      <c r="F47" s="12" t="s">
        <v>39</v>
      </c>
      <c r="G47" s="7">
        <f>G46*1.0825</f>
        <v>10.942523416666667</v>
      </c>
    </row>
    <row r="48" spans="1:7" ht="14.25">
      <c r="A48" s="13" t="s">
        <v>37</v>
      </c>
      <c r="B48" s="13"/>
      <c r="C48" s="13"/>
      <c r="D48" s="13"/>
      <c r="E48" s="13"/>
      <c r="F48" s="13"/>
      <c r="G48" s="13"/>
    </row>
    <row r="49" spans="1:7" ht="30.75">
      <c r="A49" s="13"/>
      <c r="B49" s="13"/>
      <c r="C49" s="13"/>
      <c r="D49" s="13"/>
      <c r="E49" s="13"/>
      <c r="F49" s="13"/>
      <c r="G49" s="13"/>
    </row>
    <row r="50" spans="1:7" ht="14.25">
      <c r="A50" s="3">
        <v>1</v>
      </c>
      <c r="B50" s="3" t="s">
        <v>6</v>
      </c>
      <c r="C50" s="1" t="s">
        <v>16</v>
      </c>
      <c r="D50" s="8"/>
      <c r="E50" s="4">
        <v>26.38</v>
      </c>
      <c r="F50" s="1">
        <v>32</v>
      </c>
      <c r="G50" s="4">
        <f>E50/F50</f>
        <v>0.824375</v>
      </c>
    </row>
    <row r="51" spans="1:7" ht="14.25">
      <c r="A51" s="3">
        <f>SUM(A44:A50)</f>
        <v>38</v>
      </c>
      <c r="G51" s="7">
        <f>SUM(G50)</f>
        <v>0.824375</v>
      </c>
    </row>
    <row r="52" ht="14.25">
      <c r="G52" s="18"/>
    </row>
    <row r="56" spans="1:7" ht="30.75">
      <c r="A56" s="3">
        <f>SUM(A46+A28+A18)</f>
        <v>58</v>
      </c>
      <c r="B56" s="15" t="s">
        <v>38</v>
      </c>
      <c r="C56" s="15"/>
      <c r="D56" s="15"/>
      <c r="E56" s="15"/>
      <c r="F56" s="14">
        <f>(G18+G28+G47)</f>
        <v>20.997574979166668</v>
      </c>
      <c r="G56" s="14"/>
    </row>
    <row r="57" spans="6:7" ht="14.25">
      <c r="F57" s="14"/>
      <c r="G57" s="14"/>
    </row>
    <row r="58" spans="2:3" ht="14.25">
      <c r="B58" s="3" t="s">
        <v>41</v>
      </c>
      <c r="C58" s="17">
        <v>65</v>
      </c>
    </row>
    <row r="59" spans="2:3" ht="14.25">
      <c r="B59" s="3" t="s">
        <v>42</v>
      </c>
      <c r="C59" s="16">
        <v>2.19</v>
      </c>
    </row>
    <row r="60" spans="2:3" ht="14.25">
      <c r="B60" s="3" t="s">
        <v>43</v>
      </c>
      <c r="C60" s="16">
        <v>2.65</v>
      </c>
    </row>
    <row r="61" spans="2:3" ht="14.25">
      <c r="B61" s="3" t="s">
        <v>45</v>
      </c>
      <c r="C61" s="16">
        <v>1</v>
      </c>
    </row>
    <row r="62" spans="2:3" ht="14.25">
      <c r="B62" s="3" t="s">
        <v>44</v>
      </c>
      <c r="C62" s="16">
        <f>F56</f>
        <v>20.997574979166668</v>
      </c>
    </row>
    <row r="63" spans="2:3" ht="14.25">
      <c r="B63" s="3" t="s">
        <v>47</v>
      </c>
      <c r="C63" s="16">
        <v>15</v>
      </c>
    </row>
    <row r="64" spans="2:3" ht="14.25">
      <c r="B64" s="3" t="s">
        <v>46</v>
      </c>
      <c r="C64" s="11">
        <f>C58-C59-C60-C61-C62-C63</f>
        <v>23.16242502083334</v>
      </c>
    </row>
    <row r="65" ht="14.25">
      <c r="C65" s="4"/>
    </row>
    <row r="66" ht="14.25">
      <c r="C66" s="4"/>
    </row>
    <row r="67" ht="14.25">
      <c r="C67" s="4"/>
    </row>
  </sheetData>
  <sheetProtection/>
  <mergeCells count="6">
    <mergeCell ref="A1:G2"/>
    <mergeCell ref="A19:G20"/>
    <mergeCell ref="A29:G30"/>
    <mergeCell ref="F56:G57"/>
    <mergeCell ref="A48:G49"/>
    <mergeCell ref="B56:E56"/>
  </mergeCells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Kreterfield;Andrew Kane</dc:creator>
  <cp:keywords/>
  <dc:description/>
  <cp:lastModifiedBy>Home</cp:lastModifiedBy>
  <cp:lastPrinted>2014-06-16T00:16:07Z</cp:lastPrinted>
  <dcterms:created xsi:type="dcterms:W3CDTF">2014-05-15T19:55:33Z</dcterms:created>
  <dcterms:modified xsi:type="dcterms:W3CDTF">2014-11-01T23:15:57Z</dcterms:modified>
  <cp:category/>
  <cp:version/>
  <cp:contentType/>
  <cp:contentStatus/>
</cp:coreProperties>
</file>