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PARTS LIST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<sst xmlns="http://schemas.openxmlformats.org/spreadsheetml/2006/main" count="93" uniqueCount="81">
  <si>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QTY</t>
  </si>
  <si>
    <t>Part</t>
  </si>
  <si>
    <t>92311A146</t>
  </si>
  <si>
    <t>4880K636</t>
  </si>
  <si>
    <t>90272A148</t>
  </si>
  <si>
    <t>9452K36</t>
  </si>
  <si>
    <t>90273A151</t>
  </si>
  <si>
    <t>90273A153</t>
  </si>
  <si>
    <t>Cost</t>
  </si>
  <si>
    <t>McMaster #</t>
  </si>
  <si>
    <t>McMaster Order</t>
  </si>
  <si>
    <t>Printed Parts</t>
  </si>
  <si>
    <t>m of filament</t>
  </si>
  <si>
    <t>CPB</t>
  </si>
  <si>
    <t>$/kg</t>
  </si>
  <si>
    <t>Ord QTY</t>
  </si>
  <si>
    <t>Length</t>
  </si>
  <si>
    <t>Time</t>
  </si>
  <si>
    <t>4880K51</t>
  </si>
  <si>
    <t>Total Cost Including Shipping/Tax</t>
  </si>
  <si>
    <t>+Tax</t>
  </si>
  <si>
    <t>Hardware Store</t>
  </si>
  <si>
    <t>Blaster Sale including shipping</t>
  </si>
  <si>
    <t>PayPal Fee (2.9%+0.30)</t>
  </si>
  <si>
    <t>Box ($66.13 per 25)</t>
  </si>
  <si>
    <t>Blaster Cost</t>
  </si>
  <si>
    <t>Tape</t>
  </si>
  <si>
    <t>Total Profit</t>
  </si>
  <si>
    <t>Shipping</t>
  </si>
  <si>
    <t>PlungerHeadFront</t>
  </si>
  <si>
    <t>PlungerHeadRear</t>
  </si>
  <si>
    <t>StockGuideFront</t>
  </si>
  <si>
    <t>StockGuideRear</t>
  </si>
  <si>
    <t>90272A146</t>
  </si>
  <si>
    <t>8741K34</t>
  </si>
  <si>
    <t>TriggerHalf1</t>
  </si>
  <si>
    <t>TriggerHalf2</t>
  </si>
  <si>
    <t>Handle</t>
  </si>
  <si>
    <t>PlungerRodHandle</t>
  </si>
  <si>
    <t>Catchplate</t>
  </si>
  <si>
    <t>StockTopPrint</t>
  </si>
  <si>
    <t>SpringRest</t>
  </si>
  <si>
    <t>SpringRestBack</t>
  </si>
  <si>
    <t>StockBottomPrint</t>
  </si>
  <si>
    <t>1/2" CPVC</t>
  </si>
  <si>
    <t>1 1/4" PVC</t>
  </si>
  <si>
    <t>1 1/4" Thinwall PVC</t>
  </si>
  <si>
    <t>1/2" Sch 40 PVC</t>
  </si>
  <si>
    <t>1/2" Sch 80 PVC</t>
  </si>
  <si>
    <t>90273A146</t>
  </si>
  <si>
    <t>90273A148</t>
  </si>
  <si>
    <t>92311A148</t>
  </si>
  <si>
    <t>9637K250</t>
  </si>
  <si>
    <t>1/2" PVC Wye</t>
  </si>
  <si>
    <t>6-32 x 3/8" Screws</t>
  </si>
  <si>
    <t>6-32 x 1-2"</t>
  </si>
  <si>
    <t>90272A153</t>
  </si>
  <si>
    <t>6-32 x 1"</t>
  </si>
  <si>
    <t>6 -32 x 3/8" Flathead screws</t>
  </si>
  <si>
    <t xml:space="preserve">6-32 x 1/2" </t>
  </si>
  <si>
    <t>6-32 x 3/4"</t>
  </si>
  <si>
    <t>6-32 x 3/8" Set screws</t>
  </si>
  <si>
    <t>K25 Spring</t>
  </si>
  <si>
    <t>9657K820</t>
  </si>
  <si>
    <t>Catch Spring</t>
  </si>
  <si>
    <t>Trigger Spring</t>
  </si>
  <si>
    <t>49035K23</t>
  </si>
  <si>
    <t>0-Ring Plunger Seal</t>
  </si>
  <si>
    <t>12" Clear PVC Clip</t>
  </si>
  <si>
    <t>8745K41</t>
  </si>
  <si>
    <t>1 /4" diameter PVC Rod</t>
  </si>
  <si>
    <t>Plunger Rod</t>
  </si>
  <si>
    <t>Stock Plate</t>
  </si>
  <si>
    <t>8671K34</t>
  </si>
  <si>
    <t>Stock Pad</t>
  </si>
  <si>
    <t>86025K66</t>
  </si>
  <si>
    <t>24 sq/in</t>
  </si>
  <si>
    <t>648 sq/in</t>
  </si>
  <si>
    <t>1" x 1/2" Reducer Bushing</t>
  </si>
  <si>
    <t>1/2" PVC End Cap</t>
  </si>
  <si>
    <t>48855K21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</si>
</sst>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\'\'"/>
    <numFmt numFmtId="171" formatCode="0.00\'\'"/>
    <numFmt numFmtId="172" formatCode="&quot;$&quot;#,##0.0000"/>
    <numFmt numFmtId="173" formatCode="0\'"/>
    <numFmt numFmtId="174" formatCode="&quot;$&quot;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63"/>
      <name val="Arial"/>
      <family val="2"/>
    </font>
    <font>
      <sz val="9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9"/>
      <color rgb="FF333333"/>
      <name val="Arial"/>
      <family val="2"/>
    </font>
    <font>
      <sz val="9"/>
      <color rgb="FF333333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8" fontId="28" fillId="33" borderId="0" xfId="0" applyNumberFormat="1" applyFont="1" applyFill="1" applyAlignment="1">
      <alignment horizontal="left"/>
    </xf>
    <xf numFmtId="168" fontId="19" fillId="34" borderId="0" xfId="0" applyNumberFormat="1" applyFont="1" applyFill="1" applyAlignment="1">
      <alignment horizontal="left"/>
    </xf>
    <xf numFmtId="168" fontId="41" fillId="0" borderId="0" xfId="0" applyNumberFormat="1" applyFont="1" applyAlignment="1">
      <alignment horizontal="left"/>
    </xf>
    <xf numFmtId="168" fontId="42" fillId="0" borderId="0" xfId="0" applyNumberFormat="1" applyFont="1" applyAlignment="1">
      <alignment horizontal="left"/>
    </xf>
    <xf numFmtId="168" fontId="25" fillId="0" borderId="0" xfId="0" applyNumberFormat="1" applyFont="1" applyFill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173" fontId="0" fillId="0" borderId="0" xfId="0" applyNumberFormat="1" applyFont="1" applyAlignment="1">
      <alignment horizontal="left"/>
    </xf>
    <xf numFmtId="168" fontId="0" fillId="35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  <xf numFmtId="171" fontId="24" fillId="0" borderId="0" xfId="0" applyNumberFormat="1" applyFont="1" applyFill="1" applyAlignment="1">
      <alignment horizontal="left"/>
    </xf>
    <xf numFmtId="168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vertical="top" wrapText="1"/>
    </xf>
    <xf numFmtId="0" fontId="45" fillId="36" borderId="0" xfId="0" applyFont="1" applyFill="1" applyAlignment="1">
      <alignment horizontal="center" vertical="center"/>
    </xf>
    <xf numFmtId="168" fontId="45" fillId="36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7">
      <selection activeCell="G28" sqref="G28"/>
    </sheetView>
  </sheetViews>
  <sheetFormatPr defaultColWidth="9.140625" defaultRowHeight="15"/>
  <cols>
    <col min="1" max="1" width="4.421875" style="8" bestFit="1" customWidth="1"/>
    <col min="2" max="2" width="28.421875" style="8" bestFit="1" customWidth="1"/>
    <col min="3" max="3" width="13.140625" style="9" bestFit="1" customWidth="1"/>
    <col min="4" max="4" width="8.00390625" style="8" bestFit="1" customWidth="1"/>
    <col min="5" max="5" width="6.57421875" style="10" bestFit="1" customWidth="1"/>
    <col min="6" max="6" width="9.00390625" style="8" bestFit="1" customWidth="1"/>
    <col min="7" max="7" width="6.57421875" style="10" bestFit="1" customWidth="1"/>
    <col min="8" max="8" width="27.57421875" style="7" bestFit="1" customWidth="1"/>
    <col min="9" max="9" width="11.140625" style="7" bestFit="1" customWidth="1"/>
    <col min="10" max="10" width="4.57421875" style="7" bestFit="1" customWidth="1"/>
    <col min="11" max="11" width="13.140625" style="7" bestFit="1" customWidth="1"/>
    <col min="12" max="16384" width="9.140625" style="7" customWidth="1"/>
  </cols>
  <sheetData>
    <row r="1" spans="1:7" ht="15">
      <c r="A1" s="25" t="s">
        <v>11</v>
      </c>
      <c r="B1" s="25"/>
      <c r="C1" s="25"/>
      <c r="D1" s="25"/>
      <c r="E1" s="25"/>
      <c r="F1" s="25"/>
      <c r="G1" s="25"/>
    </row>
    <row r="2" spans="1:7" ht="15">
      <c r="A2" s="25"/>
      <c r="B2" s="25"/>
      <c r="C2" s="25"/>
      <c r="D2" s="25"/>
      <c r="E2" s="25"/>
      <c r="F2" s="25"/>
      <c r="G2" s="25"/>
    </row>
    <row r="3" spans="1:7" ht="15">
      <c r="A3" s="8" t="s">
        <v>0</v>
      </c>
      <c r="B3" s="8" t="s">
        <v>1</v>
      </c>
      <c r="C3" s="9" t="s">
        <v>12</v>
      </c>
      <c r="D3" s="8" t="s">
        <v>17</v>
      </c>
      <c r="E3" s="10" t="s">
        <v>14</v>
      </c>
      <c r="G3" s="10" t="s">
        <v>13</v>
      </c>
    </row>
    <row r="4" spans="1:7" ht="15">
      <c r="A4" s="8">
        <v>1</v>
      </c>
      <c r="B4" s="7" t="s">
        <v>38</v>
      </c>
      <c r="C4" s="11">
        <v>60</v>
      </c>
      <c r="D4" s="9"/>
      <c r="E4" s="10">
        <v>27.05</v>
      </c>
      <c r="F4" s="10"/>
      <c r="G4" s="10">
        <f>(E4/150)*C4</f>
        <v>10.82</v>
      </c>
    </row>
    <row r="5" spans="1:7" ht="15">
      <c r="A5" s="8">
        <v>1</v>
      </c>
      <c r="B5" s="7" t="s">
        <v>30</v>
      </c>
      <c r="C5" s="11"/>
      <c r="D5" s="9"/>
      <c r="E5" s="10">
        <v>27.05</v>
      </c>
      <c r="F5" s="10"/>
      <c r="G5" s="10">
        <f aca="true" t="shared" si="0" ref="G5:G16">(E5/150)*C5</f>
        <v>0</v>
      </c>
    </row>
    <row r="6" spans="1:7" ht="15">
      <c r="A6" s="8">
        <v>1</v>
      </c>
      <c r="B6" s="7" t="s">
        <v>37</v>
      </c>
      <c r="C6" s="11"/>
      <c r="D6" s="9"/>
      <c r="E6" s="10">
        <v>27.05</v>
      </c>
      <c r="F6" s="10"/>
      <c r="G6" s="10">
        <f t="shared" si="0"/>
        <v>0</v>
      </c>
    </row>
    <row r="7" spans="1:7" ht="15">
      <c r="A7" s="8">
        <v>1</v>
      </c>
      <c r="B7" s="7" t="s">
        <v>35</v>
      </c>
      <c r="C7" s="11"/>
      <c r="D7" s="9"/>
      <c r="E7" s="10">
        <v>27.05</v>
      </c>
      <c r="F7" s="10"/>
      <c r="G7" s="10">
        <f t="shared" si="0"/>
        <v>0</v>
      </c>
    </row>
    <row r="8" spans="1:7" ht="15">
      <c r="A8" s="8">
        <v>1</v>
      </c>
      <c r="B8" s="7" t="s">
        <v>36</v>
      </c>
      <c r="C8" s="11"/>
      <c r="D8" s="9"/>
      <c r="E8" s="10">
        <v>27.05</v>
      </c>
      <c r="F8" s="10"/>
      <c r="G8" s="10">
        <f t="shared" si="0"/>
        <v>0</v>
      </c>
    </row>
    <row r="9" spans="1:7" ht="15">
      <c r="A9" s="8">
        <v>1</v>
      </c>
      <c r="B9" s="7" t="s">
        <v>39</v>
      </c>
      <c r="C9" s="11"/>
      <c r="D9" s="9"/>
      <c r="E9" s="10">
        <v>27.05</v>
      </c>
      <c r="F9" s="10"/>
      <c r="G9" s="10">
        <f t="shared" si="0"/>
        <v>0</v>
      </c>
    </row>
    <row r="10" spans="1:7" ht="15">
      <c r="A10" s="8">
        <v>1</v>
      </c>
      <c r="B10" s="7" t="s">
        <v>31</v>
      </c>
      <c r="C10" s="11"/>
      <c r="D10" s="9"/>
      <c r="E10" s="10">
        <v>27.05</v>
      </c>
      <c r="F10" s="10"/>
      <c r="G10" s="10">
        <f t="shared" si="0"/>
        <v>0</v>
      </c>
    </row>
    <row r="11" spans="1:7" ht="15">
      <c r="A11" s="8">
        <v>1</v>
      </c>
      <c r="B11" s="7" t="s">
        <v>32</v>
      </c>
      <c r="C11" s="11"/>
      <c r="D11" s="9"/>
      <c r="E11" s="10">
        <v>27.05</v>
      </c>
      <c r="F11" s="10"/>
      <c r="G11" s="10">
        <f t="shared" si="0"/>
        <v>0</v>
      </c>
    </row>
    <row r="12" spans="1:7" ht="15">
      <c r="A12" s="8">
        <v>1</v>
      </c>
      <c r="B12" s="7" t="s">
        <v>40</v>
      </c>
      <c r="C12" s="11"/>
      <c r="D12" s="9"/>
      <c r="E12" s="10">
        <v>27.05</v>
      </c>
      <c r="F12" s="10"/>
      <c r="G12" s="10">
        <f t="shared" si="0"/>
        <v>0</v>
      </c>
    </row>
    <row r="13" spans="1:7" ht="15">
      <c r="A13" s="8">
        <v>1</v>
      </c>
      <c r="B13" s="7" t="s">
        <v>29</v>
      </c>
      <c r="C13" s="11"/>
      <c r="D13" s="9"/>
      <c r="E13" s="10">
        <v>27.05</v>
      </c>
      <c r="F13" s="10"/>
      <c r="G13" s="10">
        <f t="shared" si="0"/>
        <v>0</v>
      </c>
    </row>
    <row r="14" spans="1:7" ht="15">
      <c r="A14" s="8">
        <v>1</v>
      </c>
      <c r="B14" s="7" t="s">
        <v>41</v>
      </c>
      <c r="C14" s="11"/>
      <c r="D14" s="9"/>
      <c r="E14" s="10">
        <v>27.05</v>
      </c>
      <c r="F14" s="10"/>
      <c r="G14" s="10">
        <f t="shared" si="0"/>
        <v>0</v>
      </c>
    </row>
    <row r="15" spans="1:7" ht="15">
      <c r="A15" s="8">
        <v>1</v>
      </c>
      <c r="B15" s="7" t="s">
        <v>42</v>
      </c>
      <c r="C15" s="11"/>
      <c r="D15" s="9"/>
      <c r="E15" s="10">
        <v>27.05</v>
      </c>
      <c r="F15" s="10"/>
      <c r="G15" s="10">
        <f t="shared" si="0"/>
        <v>0</v>
      </c>
    </row>
    <row r="16" spans="1:7" ht="15">
      <c r="A16" s="8">
        <v>1</v>
      </c>
      <c r="B16" s="7" t="s">
        <v>43</v>
      </c>
      <c r="C16" s="11"/>
      <c r="D16" s="9"/>
      <c r="E16" s="10">
        <v>27.05</v>
      </c>
      <c r="F16" s="10"/>
      <c r="G16" s="10">
        <f t="shared" si="0"/>
        <v>0</v>
      </c>
    </row>
    <row r="17" spans="3:6" ht="15">
      <c r="C17" s="11"/>
      <c r="D17" s="9"/>
      <c r="F17" s="10"/>
    </row>
    <row r="18" spans="1:7" ht="15">
      <c r="A18" s="8">
        <f>SUM(A4:A17)</f>
        <v>13</v>
      </c>
      <c r="C18" s="11">
        <f>SUM(C4:C17)</f>
        <v>60</v>
      </c>
      <c r="D18" s="12">
        <f>(SUM(D4:D17))/60</f>
        <v>0</v>
      </c>
      <c r="F18" s="10"/>
      <c r="G18" s="1">
        <f>SUM(G4:G17)</f>
        <v>10.82</v>
      </c>
    </row>
    <row r="19" spans="1:7" ht="15">
      <c r="A19" s="25" t="s">
        <v>21</v>
      </c>
      <c r="B19" s="25"/>
      <c r="C19" s="25"/>
      <c r="D19" s="25"/>
      <c r="E19" s="25"/>
      <c r="F19" s="25"/>
      <c r="G19" s="25"/>
    </row>
    <row r="20" spans="1:7" ht="15">
      <c r="A20" s="25"/>
      <c r="B20" s="25"/>
      <c r="C20" s="25"/>
      <c r="D20" s="25"/>
      <c r="E20" s="25"/>
      <c r="F20" s="25"/>
      <c r="G20" s="25"/>
    </row>
    <row r="21" spans="1:7" ht="15">
      <c r="A21" s="8" t="s">
        <v>0</v>
      </c>
      <c r="D21" s="8" t="s">
        <v>16</v>
      </c>
      <c r="E21" s="10" t="s">
        <v>8</v>
      </c>
      <c r="F21" s="8" t="s">
        <v>15</v>
      </c>
      <c r="G21" s="10" t="s">
        <v>13</v>
      </c>
    </row>
    <row r="22" spans="1:7" ht="15">
      <c r="A22" s="20">
        <v>1</v>
      </c>
      <c r="B22" s="20" t="s">
        <v>44</v>
      </c>
      <c r="C22" s="21"/>
      <c r="D22" s="22">
        <v>6</v>
      </c>
      <c r="E22" s="23">
        <v>4</v>
      </c>
      <c r="F22" s="20">
        <v>10</v>
      </c>
      <c r="G22" s="23">
        <f>(E22/(F22*12)*D22)</f>
        <v>0.2</v>
      </c>
    </row>
    <row r="23" spans="1:7" ht="15">
      <c r="A23" s="20">
        <v>1</v>
      </c>
      <c r="B23" s="20" t="s">
        <v>45</v>
      </c>
      <c r="C23" s="21"/>
      <c r="D23" s="22">
        <v>16</v>
      </c>
      <c r="E23" s="23">
        <v>3.5</v>
      </c>
      <c r="F23" s="20">
        <v>10</v>
      </c>
      <c r="G23" s="23">
        <f>(E23/(F23*12)*D23)</f>
        <v>0.4666666666666667</v>
      </c>
    </row>
    <row r="24" spans="1:7" ht="15">
      <c r="A24" s="20">
        <v>1</v>
      </c>
      <c r="B24" s="20" t="s">
        <v>46</v>
      </c>
      <c r="C24" s="21"/>
      <c r="D24" s="22">
        <v>15</v>
      </c>
      <c r="E24" s="23">
        <v>5</v>
      </c>
      <c r="F24" s="20">
        <v>10</v>
      </c>
      <c r="G24" s="23">
        <f>(E24/(F24*12)*D24)</f>
        <v>0.625</v>
      </c>
    </row>
    <row r="25" spans="1:7" ht="15">
      <c r="A25" s="20">
        <v>1</v>
      </c>
      <c r="B25" s="20" t="s">
        <v>47</v>
      </c>
      <c r="C25" s="21"/>
      <c r="D25" s="22">
        <v>3</v>
      </c>
      <c r="E25" s="23">
        <v>1.33</v>
      </c>
      <c r="F25" s="20">
        <v>10</v>
      </c>
      <c r="G25" s="23">
        <f>(E25/(F25*12)*D25)</f>
        <v>0.03325</v>
      </c>
    </row>
    <row r="26" spans="1:7" ht="15">
      <c r="A26" s="20">
        <v>1</v>
      </c>
      <c r="B26" s="20" t="s">
        <v>48</v>
      </c>
      <c r="C26" s="21" t="s">
        <v>80</v>
      </c>
      <c r="D26" s="22">
        <v>13</v>
      </c>
      <c r="E26" s="23">
        <v>3.86</v>
      </c>
      <c r="F26" s="20">
        <v>5</v>
      </c>
      <c r="G26" s="23">
        <f>(E26/(F26*12)*D26)</f>
        <v>0.8363333333333333</v>
      </c>
    </row>
    <row r="27" spans="1:7" ht="15">
      <c r="A27" s="20">
        <v>1</v>
      </c>
      <c r="B27" s="24" t="s">
        <v>78</v>
      </c>
      <c r="C27" s="21"/>
      <c r="D27" s="22"/>
      <c r="E27" s="23">
        <v>0.98</v>
      </c>
      <c r="F27" s="20">
        <v>1</v>
      </c>
      <c r="G27" s="10">
        <f>(E27/F27)*A27</f>
        <v>0.98</v>
      </c>
    </row>
    <row r="28" spans="4:7" ht="15">
      <c r="D28" s="13"/>
      <c r="F28" s="10"/>
      <c r="G28" s="2">
        <f>SUM(G22:G27)</f>
        <v>3.14125</v>
      </c>
    </row>
    <row r="29" spans="1:7" ht="15">
      <c r="A29" s="8">
        <f>SUM(A22:A27)</f>
        <v>6</v>
      </c>
      <c r="D29" s="10"/>
      <c r="F29" s="14" t="s">
        <v>20</v>
      </c>
      <c r="G29" s="1">
        <f>G28*1.0825</f>
        <v>3.400403125</v>
      </c>
    </row>
    <row r="30" spans="1:7" ht="15">
      <c r="A30" s="25" t="s">
        <v>10</v>
      </c>
      <c r="B30" s="25"/>
      <c r="C30" s="25"/>
      <c r="D30" s="25"/>
      <c r="E30" s="25"/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5">
      <c r="A32" s="8" t="s">
        <v>0</v>
      </c>
      <c r="B32" s="8" t="s">
        <v>1</v>
      </c>
      <c r="C32" s="9" t="s">
        <v>9</v>
      </c>
      <c r="D32" s="8" t="s">
        <v>16</v>
      </c>
      <c r="E32" s="10" t="s">
        <v>8</v>
      </c>
      <c r="F32" s="8" t="s">
        <v>15</v>
      </c>
      <c r="G32" s="10" t="s">
        <v>13</v>
      </c>
    </row>
    <row r="33" spans="1:7" ht="15">
      <c r="A33" s="7">
        <v>1</v>
      </c>
      <c r="B33" s="7" t="s">
        <v>53</v>
      </c>
      <c r="C33" s="9" t="s">
        <v>3</v>
      </c>
      <c r="E33" s="10">
        <v>1.51</v>
      </c>
      <c r="F33" s="8">
        <v>1</v>
      </c>
      <c r="G33" s="10">
        <f>(E33/F33)*A33</f>
        <v>1.51</v>
      </c>
    </row>
    <row r="34" spans="1:7" ht="15">
      <c r="A34" s="7">
        <v>2</v>
      </c>
      <c r="B34" s="7" t="s">
        <v>54</v>
      </c>
      <c r="C34" s="9" t="s">
        <v>33</v>
      </c>
      <c r="D34" s="13"/>
      <c r="E34" s="10">
        <v>1.98</v>
      </c>
      <c r="F34" s="15">
        <v>100</v>
      </c>
      <c r="G34" s="10">
        <f aca="true" t="shared" si="1" ref="G34:G46">(E34/F34)*A34</f>
        <v>0.039599999999999996</v>
      </c>
    </row>
    <row r="35" spans="1:7" ht="15">
      <c r="A35" s="7">
        <v>4</v>
      </c>
      <c r="B35" s="7" t="s">
        <v>55</v>
      </c>
      <c r="C35" s="9" t="s">
        <v>4</v>
      </c>
      <c r="D35" s="13"/>
      <c r="E35" s="10">
        <v>2.17</v>
      </c>
      <c r="F35" s="8">
        <v>100</v>
      </c>
      <c r="G35" s="10">
        <f t="shared" si="1"/>
        <v>0.0868</v>
      </c>
    </row>
    <row r="36" spans="1:7" ht="15">
      <c r="A36" s="7">
        <v>2</v>
      </c>
      <c r="B36" s="7" t="s">
        <v>57</v>
      </c>
      <c r="C36" s="9" t="s">
        <v>56</v>
      </c>
      <c r="D36" s="10"/>
      <c r="E36" s="10">
        <v>3.29</v>
      </c>
      <c r="F36" s="8">
        <v>100</v>
      </c>
      <c r="G36" s="10">
        <f t="shared" si="1"/>
        <v>0.0658</v>
      </c>
    </row>
    <row r="37" spans="1:7" ht="15">
      <c r="A37" s="7">
        <v>8</v>
      </c>
      <c r="B37" s="7" t="s">
        <v>58</v>
      </c>
      <c r="C37" s="7" t="s">
        <v>49</v>
      </c>
      <c r="D37" s="10"/>
      <c r="E37" s="10">
        <v>3.42</v>
      </c>
      <c r="F37" s="8">
        <v>100</v>
      </c>
      <c r="G37" s="10">
        <f>(E37/F37)*A37</f>
        <v>0.2736</v>
      </c>
    </row>
    <row r="38" spans="1:7" ht="15">
      <c r="A38" s="7">
        <v>6</v>
      </c>
      <c r="B38" s="7" t="s">
        <v>59</v>
      </c>
      <c r="C38" s="7" t="s">
        <v>50</v>
      </c>
      <c r="D38" s="10"/>
      <c r="E38" s="10">
        <v>3.71</v>
      </c>
      <c r="F38" s="8">
        <v>100</v>
      </c>
      <c r="G38" s="10">
        <f t="shared" si="1"/>
        <v>0.22260000000000002</v>
      </c>
    </row>
    <row r="39" spans="1:7" ht="15">
      <c r="A39" s="7">
        <v>2</v>
      </c>
      <c r="B39" s="7" t="s">
        <v>60</v>
      </c>
      <c r="C39" s="9" t="s">
        <v>6</v>
      </c>
      <c r="D39" s="10"/>
      <c r="E39" s="10">
        <v>3.73</v>
      </c>
      <c r="F39" s="8">
        <v>100</v>
      </c>
      <c r="G39" s="10">
        <f t="shared" si="1"/>
        <v>0.0746</v>
      </c>
    </row>
    <row r="40" spans="1:7" ht="15">
      <c r="A40" s="7">
        <v>7</v>
      </c>
      <c r="B40" s="7" t="s">
        <v>57</v>
      </c>
      <c r="C40" s="9" t="s">
        <v>7</v>
      </c>
      <c r="D40" s="10"/>
      <c r="E40" s="10">
        <v>4.44</v>
      </c>
      <c r="F40" s="8">
        <v>100</v>
      </c>
      <c r="G40" s="10">
        <f t="shared" si="1"/>
        <v>0.3108</v>
      </c>
    </row>
    <row r="41" spans="1:7" ht="15">
      <c r="A41" s="7">
        <v>2</v>
      </c>
      <c r="B41" s="7" t="s">
        <v>61</v>
      </c>
      <c r="C41" s="9" t="s">
        <v>2</v>
      </c>
      <c r="D41" s="10"/>
      <c r="E41" s="10">
        <v>5.39</v>
      </c>
      <c r="F41" s="8">
        <v>100</v>
      </c>
      <c r="G41" s="10">
        <f t="shared" si="1"/>
        <v>0.10779999999999999</v>
      </c>
    </row>
    <row r="42" spans="1:7" ht="15">
      <c r="A42" s="7">
        <v>2</v>
      </c>
      <c r="B42" s="7" t="s">
        <v>59</v>
      </c>
      <c r="C42" s="7" t="s">
        <v>51</v>
      </c>
      <c r="D42" s="10"/>
      <c r="E42" s="10">
        <v>5.62</v>
      </c>
      <c r="F42" s="8">
        <v>100</v>
      </c>
      <c r="G42" s="10">
        <f t="shared" si="1"/>
        <v>0.1124</v>
      </c>
    </row>
    <row r="43" spans="1:7" ht="15">
      <c r="A43" s="7">
        <v>1</v>
      </c>
      <c r="B43" s="7" t="s">
        <v>62</v>
      </c>
      <c r="C43" s="7" t="s">
        <v>52</v>
      </c>
      <c r="D43" s="10"/>
      <c r="E43" s="10">
        <v>12.25</v>
      </c>
      <c r="F43" s="8">
        <v>5</v>
      </c>
      <c r="G43" s="10">
        <f t="shared" si="1"/>
        <v>2.45</v>
      </c>
    </row>
    <row r="44" spans="1:7" ht="15">
      <c r="A44" s="7">
        <v>1</v>
      </c>
      <c r="B44" s="7" t="s">
        <v>64</v>
      </c>
      <c r="C44" s="8" t="s">
        <v>63</v>
      </c>
      <c r="D44" s="16">
        <v>1</v>
      </c>
      <c r="E44" s="10">
        <v>11.55</v>
      </c>
      <c r="F44" s="16">
        <v>120</v>
      </c>
      <c r="G44" s="10">
        <f>(E44/F44)*D44</f>
        <v>0.09625</v>
      </c>
    </row>
    <row r="45" spans="1:7" ht="15">
      <c r="A45" s="7">
        <v>1</v>
      </c>
      <c r="B45" s="7" t="s">
        <v>65</v>
      </c>
      <c r="C45" s="8" t="s">
        <v>63</v>
      </c>
      <c r="D45" s="16">
        <v>2</v>
      </c>
      <c r="E45" s="10">
        <v>11.55</v>
      </c>
      <c r="F45" s="16">
        <v>120</v>
      </c>
      <c r="G45" s="10">
        <f>(E45/F45)*D45</f>
        <v>0.1925</v>
      </c>
    </row>
    <row r="46" spans="1:7" ht="15">
      <c r="A46" s="7">
        <v>3</v>
      </c>
      <c r="B46" s="7" t="s">
        <v>67</v>
      </c>
      <c r="C46" s="9" t="s">
        <v>5</v>
      </c>
      <c r="D46" s="10"/>
      <c r="E46" s="10">
        <v>6.91</v>
      </c>
      <c r="F46" s="8">
        <v>100</v>
      </c>
      <c r="G46" s="10">
        <f t="shared" si="1"/>
        <v>0.20729999999999998</v>
      </c>
    </row>
    <row r="47" spans="1:7" ht="15">
      <c r="A47" s="7">
        <v>1</v>
      </c>
      <c r="B47" s="7" t="s">
        <v>68</v>
      </c>
      <c r="C47" s="17" t="s">
        <v>66</v>
      </c>
      <c r="D47" s="18">
        <v>1</v>
      </c>
      <c r="E47" s="10">
        <v>9.08</v>
      </c>
      <c r="F47" s="18">
        <v>4</v>
      </c>
      <c r="G47" s="10">
        <f>(E47/F47)*D47</f>
        <v>2.27</v>
      </c>
    </row>
    <row r="48" spans="1:7" ht="15">
      <c r="A48" s="7">
        <v>1</v>
      </c>
      <c r="B48" s="7" t="s">
        <v>70</v>
      </c>
      <c r="C48" s="17" t="s">
        <v>69</v>
      </c>
      <c r="D48" s="16">
        <v>1</v>
      </c>
      <c r="E48" s="10">
        <v>0.72</v>
      </c>
      <c r="F48" s="16">
        <v>60</v>
      </c>
      <c r="G48" s="10">
        <f>(E48/F48)*D48</f>
        <v>0.012</v>
      </c>
    </row>
    <row r="49" spans="1:7" ht="15">
      <c r="A49" s="7">
        <v>1</v>
      </c>
      <c r="B49" s="7" t="s">
        <v>71</v>
      </c>
      <c r="C49" s="17" t="s">
        <v>34</v>
      </c>
      <c r="D49" s="16">
        <v>15.5</v>
      </c>
      <c r="E49" s="10">
        <v>2.94</v>
      </c>
      <c r="F49" s="16">
        <v>12</v>
      </c>
      <c r="G49" s="10">
        <f>(E49/F49)*D49</f>
        <v>3.7975</v>
      </c>
    </row>
    <row r="50" spans="1:7" ht="15">
      <c r="A50" s="7">
        <v>1</v>
      </c>
      <c r="B50" s="7" t="s">
        <v>72</v>
      </c>
      <c r="C50" s="17" t="s">
        <v>73</v>
      </c>
      <c r="D50" s="16">
        <v>11</v>
      </c>
      <c r="E50" s="10">
        <v>2.16</v>
      </c>
      <c r="F50" s="16">
        <v>12</v>
      </c>
      <c r="G50" s="10">
        <f>(E50/F50)*D50</f>
        <v>1.9800000000000002</v>
      </c>
    </row>
    <row r="51" spans="1:7" ht="15">
      <c r="A51" s="7">
        <v>1</v>
      </c>
      <c r="B51" s="7" t="s">
        <v>74</v>
      </c>
      <c r="C51" s="17" t="s">
        <v>75</v>
      </c>
      <c r="D51" s="16" t="s">
        <v>76</v>
      </c>
      <c r="E51" s="10">
        <v>10.41</v>
      </c>
      <c r="F51" s="16" t="s">
        <v>77</v>
      </c>
      <c r="G51" s="10">
        <v>0.39</v>
      </c>
    </row>
    <row r="52" spans="1:7" ht="15">
      <c r="A52" s="7">
        <v>1</v>
      </c>
      <c r="B52" s="8" t="s">
        <v>79</v>
      </c>
      <c r="C52" s="6" t="s">
        <v>18</v>
      </c>
      <c r="D52" s="16"/>
      <c r="E52" s="10">
        <v>0.27</v>
      </c>
      <c r="F52" s="8">
        <v>1</v>
      </c>
      <c r="G52" s="10">
        <f>(E52/F52)*A52</f>
        <v>0.27</v>
      </c>
    </row>
    <row r="53" spans="1:7" ht="15">
      <c r="A53" s="8">
        <f>SUM(A33:A52)</f>
        <v>48</v>
      </c>
      <c r="G53" s="10">
        <f>SUM(G33:G52)</f>
        <v>14.469550000000002</v>
      </c>
    </row>
    <row r="54" spans="6:7" ht="15">
      <c r="F54" s="14" t="s">
        <v>20</v>
      </c>
      <c r="G54" s="1">
        <f>G53*1.0825</f>
        <v>15.663287875000002</v>
      </c>
    </row>
    <row r="55" ht="15" customHeight="1">
      <c r="G55" s="5"/>
    </row>
    <row r="56" ht="15" customHeight="1"/>
    <row r="59" spans="1:7" ht="23.25">
      <c r="A59" s="8">
        <f>SUM(A53+A29+A18)</f>
        <v>67</v>
      </c>
      <c r="B59" s="27" t="s">
        <v>19</v>
      </c>
      <c r="C59" s="27"/>
      <c r="D59" s="27"/>
      <c r="E59" s="27"/>
      <c r="F59" s="26">
        <f>(G18+G29+G54)</f>
        <v>29.883691000000002</v>
      </c>
      <c r="G59" s="26"/>
    </row>
    <row r="60" spans="6:7" ht="15">
      <c r="F60" s="26"/>
      <c r="G60" s="26"/>
    </row>
    <row r="61" spans="2:3" ht="15">
      <c r="B61" s="8" t="s">
        <v>22</v>
      </c>
      <c r="C61" s="4">
        <v>95</v>
      </c>
    </row>
    <row r="62" spans="2:3" ht="15">
      <c r="B62" s="8" t="s">
        <v>23</v>
      </c>
      <c r="C62" s="3">
        <v>2.19</v>
      </c>
    </row>
    <row r="63" spans="2:3" ht="15">
      <c r="B63" s="8" t="s">
        <v>24</v>
      </c>
      <c r="C63" s="3">
        <v>2.65</v>
      </c>
    </row>
    <row r="64" spans="2:3" ht="15">
      <c r="B64" s="8" t="s">
        <v>26</v>
      </c>
      <c r="C64" s="3">
        <v>1</v>
      </c>
    </row>
    <row r="65" spans="2:3" ht="15">
      <c r="B65" s="8" t="s">
        <v>25</v>
      </c>
      <c r="C65" s="3">
        <f>F59</f>
        <v>29.883691000000002</v>
      </c>
    </row>
    <row r="66" spans="2:3" ht="15">
      <c r="B66" s="8" t="s">
        <v>28</v>
      </c>
      <c r="C66" s="3">
        <v>15</v>
      </c>
    </row>
    <row r="67" spans="2:3" ht="15">
      <c r="B67" s="8" t="s">
        <v>27</v>
      </c>
      <c r="C67" s="19">
        <f>C61-C62-C63-C64-C65-C66</f>
        <v>44.276309</v>
      </c>
    </row>
    <row r="68" ht="15">
      <c r="C68" s="10"/>
    </row>
    <row r="69" ht="15">
      <c r="C69" s="10"/>
    </row>
    <row r="70" ht="15">
      <c r="C70" s="10"/>
    </row>
  </sheetData>
  <sheetProtection/>
  <mergeCells count="5">
    <mergeCell ref="A1:G2"/>
    <mergeCell ref="A19:G20"/>
    <mergeCell ref="A30:G31"/>
    <mergeCell ref="F59:G60"/>
    <mergeCell ref="B59:E59"/>
  </mergeCells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Kreterfield;Andrew Kane</dc:creator>
  <cp:keywords/>
  <dc:description/>
  <cp:lastModifiedBy>Basement User</cp:lastModifiedBy>
  <cp:lastPrinted>2014-06-16T00:16:07Z</cp:lastPrinted>
  <dcterms:created xsi:type="dcterms:W3CDTF">2014-05-15T19:55:33Z</dcterms:created>
  <dcterms:modified xsi:type="dcterms:W3CDTF">2015-02-14T07:00:41Z</dcterms:modified>
  <cp:category/>
  <cp:version/>
  <cp:contentType/>
  <cp:contentStatus/>
</cp:coreProperties>
</file>